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гимнастические стенки, скамьи\"/>
    </mc:Choice>
  </mc:AlternateContent>
  <xr:revisionPtr revIDLastSave="0" documentId="13_ncr:1_{13053626-0B60-4B08-8F8E-FD01AD6682B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обосн" sheetId="1" r:id="rId1"/>
  </sheets>
  <definedNames>
    <definedName name="_FilterDatabase" localSheetId="0" hidden="1">обосн!$A$10:$AMI$21</definedName>
    <definedName name="_xlnm.Print_Area" localSheetId="0">обосн!$A$1:$O$23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I15" i="1"/>
  <c r="J15" i="1"/>
  <c r="K15" i="1" s="1"/>
  <c r="L15" i="1"/>
  <c r="M15" i="1" s="1"/>
  <c r="N15" i="1" s="1"/>
  <c r="O15" i="1" s="1"/>
  <c r="I16" i="1"/>
  <c r="J16" i="1"/>
  <c r="L16" i="1"/>
  <c r="M16" i="1" s="1"/>
  <c r="N16" i="1" s="1"/>
  <c r="O16" i="1" s="1"/>
  <c r="I13" i="1"/>
  <c r="J13" i="1"/>
  <c r="L13" i="1"/>
  <c r="M13" i="1" s="1"/>
  <c r="N13" i="1" s="1"/>
  <c r="O13" i="1" s="1"/>
  <c r="I14" i="1"/>
  <c r="J14" i="1"/>
  <c r="L14" i="1"/>
  <c r="M14" i="1" s="1"/>
  <c r="N14" i="1" s="1"/>
  <c r="O14" i="1" s="1"/>
  <c r="K16" i="1" l="1"/>
  <c r="K14" i="1"/>
  <c r="K13" i="1"/>
  <c r="L12" i="1"/>
  <c r="M12" i="1" s="1"/>
  <c r="N12" i="1" s="1"/>
  <c r="O12" i="1" s="1"/>
  <c r="J12" i="1"/>
  <c r="I12" i="1"/>
  <c r="L11" i="1"/>
  <c r="M11" i="1" s="1"/>
  <c r="N11" i="1" s="1"/>
  <c r="O11" i="1" s="1"/>
  <c r="J11" i="1"/>
  <c r="O17" i="1" l="1"/>
  <c r="I18" i="1" s="1"/>
  <c r="K12" i="1"/>
  <c r="K11" i="1"/>
</calcChain>
</file>

<file path=xl/sharedStrings.xml><?xml version="1.0" encoding="utf-8"?>
<sst xmlns="http://schemas.openxmlformats.org/spreadsheetml/2006/main" count="45" uniqueCount="38">
  <si>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</si>
  <si>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</si>
  <si>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</si>
  <si>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</si>
  <si>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</si>
  <si>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</si>
  <si>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</si>
  <si>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</si>
  <si>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</si>
  <si>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</si>
  <si>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</si>
  <si>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</si>
  <si>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0"/>
        <rFont val="Times New Roman"/>
        <family val="1"/>
        <charset val="204"/>
      </rPr>
      <t xml:space="preserve">Средняя арифметическая цена за единицу  </t>
    </r>
    <r>
      <rPr>
        <b/>
        <i/>
        <sz val="1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</si>
  <si>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</si>
  <si>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</si>
  <si>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204"/>
      </rP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</si>
  <si>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</si>
  <si>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</si>
  <si>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</si>
  <si>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Шт.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</si>
  <si>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</si>
  <si>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</si>
  <si>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</si>
  <si>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</si>
  <si>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</si>
  <si>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 xml:space="preserve">"1. Обоснование начальной (максимальной) цены контракта (далее – НМЦК) произведено в соответствии со статьей 22 Федерального закона от 05.04.2013 года №44-ФЗ «О контрактной системе в сфере закупок товаров, работ, услуг для обеспечения государственных и муниципальных нужд» и Приказом Министерства экономического развития Российской Федерации от 02 октября 2013 года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2. Для определения НМЦК Заказчиком использован метод сопоставимых рыночных цен (анализа рынка).
3. В связи с тем, что на запрос ценовой информации, направленный субъектам деятельности в сфере промышленности, информация о которых включена в государственную информационную систему промышленности (ГИСП), коммерческих предложений не поступило Заказчик использовал предоставленную  по запросу ценовую информацию на идентичные услуги четырьмя поставщиками с учетом всех существенных условий контракта и нормативный метод.
4. Валюта, используемая для формирования цены контракта и расчетов с поставщиками (подрядчиками, исполнителями) – рубль Российской Федерации."										</t>
  </si>
  <si>
    <t xml:space="preserve">Стенка гисмнастическая с турником	</t>
  </si>
  <si>
    <t>Скамья гимнастическая</t>
  </si>
  <si>
    <t>Скамья гимнастическая на деревянных ножках 2 м</t>
  </si>
  <si>
    <t>Скамья гимнастическая 1,5 м с деревянными ногами</t>
  </si>
  <si>
    <t>Скамья гимнастическая 3,0 м с деревянными ногами</t>
  </si>
  <si>
    <t xml:space="preserve">Приложение 2 
к извещению о проведении электронного аукциона </t>
  </si>
  <si>
    <t xml:space="preserve">коммерческое предложение №б/н от 17.02.2026 </t>
  </si>
  <si>
    <t>Коммерческое предложение №б/н от 17.02.2026</t>
  </si>
  <si>
    <t>Коммерческое предложение № б/н от 24.02.2026</t>
  </si>
  <si>
    <t>Дата подготовки обоснования НМЦК 27.02.2026 г.</t>
  </si>
  <si>
    <t>Работник контрактной службы                                                                                                                        И.С. Русакевич</t>
  </si>
  <si>
    <t xml:space="preserve">
Обоснование начальной (максимальной) цены контракта 
на  поставку спортивного оборудования (стенка гимнастическая, скамья гимнастическая)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</si>
</sst>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Alignment="1" applyProtection="1">
      <alignment vertical="center"/>
      <protection locked="0"/>
    </xf>
    <xf numFmtId="4" fontId="2" fillId="0" borderId="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5" fillId="5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top" wrapText="1"/>
    </xf>
    <xf numFmtId="0" fontId="14" fillId="0" borderId="1" xfId="2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2" fontId="5" fillId="0" borderId="9" xfId="0" applyNumberFormat="1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9</xdr:row>
      <xdr:rowOff>957600</xdr:rowOff>
    </xdr:from>
    <xdr:to>
      <xdr:col>10</xdr:col>
      <xdr:colOff>986760</xdr:colOff>
      <xdr:row>9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9</xdr:row>
      <xdr:rowOff>928800</xdr:rowOff>
    </xdr:from>
    <xdr:to>
      <xdr:col>9</xdr:col>
      <xdr:colOff>1067400</xdr:colOff>
      <xdr:row>9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9</xdr:row>
      <xdr:rowOff>1703325</xdr:rowOff>
    </xdr:from>
    <xdr:to>
      <xdr:col>11</xdr:col>
      <xdr:colOff>1476374</xdr:colOff>
      <xdr:row>9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26"/>
  <sheetViews>
    <sheetView tabSelected="1" view="pageBreakPreview" topLeftCell="A11" zoomScale="60" zoomScaleNormal="70" workbookViewId="0">
      <selection activeCell="C7" sqref="C7:O7"/>
    </sheetView>
  </sheetViews>
  <sheetFormatPr defaultColWidth="9.140625" defaultRowHeight="15" x14ac:dyDescent="0.25"/>
  <cols>
    <col min="1" max="1" width="4.7109375" style="1" customWidth="1"/>
    <col min="2" max="2" width="34.85546875" style="1" customWidth="1"/>
    <col min="3" max="3" width="5.7109375" style="1" customWidth="1"/>
    <col min="4" max="4" width="6.85546875" style="1" customWidth="1"/>
    <col min="5" max="5" width="16.7109375" style="1" customWidth="1"/>
    <col min="6" max="6" width="13.85546875" style="1" customWidth="1"/>
    <col min="7" max="7" width="13.7109375" style="1" customWidth="1"/>
    <col min="8" max="8" width="7.42578125" style="1" customWidth="1"/>
    <col min="9" max="9" width="18.85546875" style="1" customWidth="1"/>
    <col min="10" max="10" width="15.42578125" style="1" customWidth="1"/>
    <col min="11" max="11" width="14.28515625" style="1" customWidth="1"/>
    <col min="12" max="12" width="22.42578125" style="1" customWidth="1"/>
    <col min="13" max="13" width="13.7109375" style="1" customWidth="1"/>
    <col min="14" max="14" width="13.140625" style="1" customWidth="1"/>
    <col min="15" max="15" width="13.42578125" style="1" customWidth="1"/>
    <col min="16" max="256" width="9.140625" style="1"/>
    <col min="257" max="257" width="4.7109375" style="1" customWidth="1"/>
    <col min="258" max="258" width="30.140625" style="1" customWidth="1"/>
    <col min="259" max="259" width="5.7109375" style="1" customWidth="1"/>
    <col min="260" max="260" width="6.85546875" style="1" customWidth="1"/>
    <col min="261" max="263" width="9.71093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71093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7109375" style="1" customWidth="1"/>
    <col min="516" max="516" width="6.85546875" style="1" customWidth="1"/>
    <col min="517" max="519" width="9.71093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71093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7109375" style="1" customWidth="1"/>
    <col min="772" max="772" width="6.85546875" style="1" customWidth="1"/>
    <col min="773" max="775" width="9.71093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7109375" style="1" customWidth="1"/>
    <col min="782" max="782" width="11" style="1" customWidth="1"/>
    <col min="783" max="783" width="11.28515625" style="1" customWidth="1"/>
    <col min="784" max="1020" width="9.140625" style="1"/>
    <col min="1021" max="1023" width="11.5703125" style="2" customWidth="1"/>
  </cols>
  <sheetData>
    <row r="1" spans="1:1023" hidden="1" x14ac:dyDescent="0.25">
      <c r="J1" s="1" t="s">
        <v>0</v>
      </c>
    </row>
    <row r="2" spans="1:1023" ht="35.25" customHeight="1" x14ac:dyDescent="0.25">
      <c r="L2" s="31" t="s">
        <v>31</v>
      </c>
      <c r="M2" s="31"/>
      <c r="N2" s="31"/>
      <c r="O2" s="31"/>
    </row>
    <row r="3" spans="1:1023" x14ac:dyDescent="0.25">
      <c r="L3" s="30"/>
      <c r="M3" s="30"/>
      <c r="N3" s="30"/>
      <c r="O3" s="30"/>
    </row>
    <row r="4" spans="1:1023" ht="43.5" customHeight="1" x14ac:dyDescent="0.25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023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023" ht="44.65" customHeight="1" x14ac:dyDescent="0.25">
      <c r="A6" s="41" t="s">
        <v>1</v>
      </c>
      <c r="B6" s="41"/>
      <c r="C6" s="42" t="s">
        <v>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023" ht="165" customHeight="1" x14ac:dyDescent="0.25">
      <c r="A7" s="43" t="s">
        <v>3</v>
      </c>
      <c r="B7" s="43"/>
      <c r="C7" s="44" t="s">
        <v>25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14"/>
    </row>
    <row r="8" spans="1:1023" ht="27" customHeight="1" x14ac:dyDescent="0.25">
      <c r="A8" s="41" t="s">
        <v>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023" s="24" customFormat="1" ht="51.4" customHeight="1" x14ac:dyDescent="0.25">
      <c r="A9" s="48" t="s">
        <v>4</v>
      </c>
      <c r="B9" s="48" t="s">
        <v>5</v>
      </c>
      <c r="C9" s="49" t="s">
        <v>6</v>
      </c>
      <c r="D9" s="50" t="s">
        <v>7</v>
      </c>
      <c r="E9" s="51" t="s">
        <v>8</v>
      </c>
      <c r="F9" s="51"/>
      <c r="G9" s="51"/>
      <c r="H9" s="51"/>
      <c r="I9" s="45" t="s">
        <v>9</v>
      </c>
      <c r="J9" s="45"/>
      <c r="K9" s="45"/>
      <c r="L9" s="46" t="s">
        <v>10</v>
      </c>
      <c r="M9" s="46"/>
      <c r="N9" s="46"/>
      <c r="O9" s="4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3"/>
      <c r="AMH9" s="23"/>
      <c r="AMI9" s="23"/>
    </row>
    <row r="10" spans="1:1023" s="24" customFormat="1" ht="182.85" customHeight="1" x14ac:dyDescent="0.25">
      <c r="A10" s="48"/>
      <c r="B10" s="48"/>
      <c r="C10" s="49"/>
      <c r="D10" s="50"/>
      <c r="E10" s="25" t="s">
        <v>32</v>
      </c>
      <c r="F10" s="25" t="s">
        <v>33</v>
      </c>
      <c r="G10" s="25" t="s">
        <v>34</v>
      </c>
      <c r="H10" s="26" t="s">
        <v>11</v>
      </c>
      <c r="I10" s="27" t="s">
        <v>12</v>
      </c>
      <c r="J10" s="28" t="s">
        <v>13</v>
      </c>
      <c r="K10" s="28" t="s">
        <v>14</v>
      </c>
      <c r="L10" s="28" t="s">
        <v>15</v>
      </c>
      <c r="M10" s="26" t="s">
        <v>16</v>
      </c>
      <c r="N10" s="26" t="s">
        <v>17</v>
      </c>
      <c r="O10" s="26" t="s">
        <v>18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3"/>
      <c r="AMH10" s="23"/>
      <c r="AMI10" s="23"/>
    </row>
    <row r="11" spans="1:1023" ht="49.15" customHeight="1" x14ac:dyDescent="0.25">
      <c r="A11" s="4">
        <v>1</v>
      </c>
      <c r="B11" s="29" t="s">
        <v>26</v>
      </c>
      <c r="C11" s="20" t="s">
        <v>19</v>
      </c>
      <c r="D11" s="21">
        <v>50</v>
      </c>
      <c r="E11" s="19">
        <v>15060</v>
      </c>
      <c r="F11" s="5">
        <v>12465.16</v>
      </c>
      <c r="G11" s="5">
        <v>17654.84</v>
      </c>
      <c r="H11" s="6">
        <v>3</v>
      </c>
      <c r="I11" s="7">
        <f>AVERAGE(E11:G11)</f>
        <v>15060</v>
      </c>
      <c r="J11" s="8">
        <f t="shared" ref="J11:J12" si="0">STDEV(E11:G11)</f>
        <v>2594.8399999999961</v>
      </c>
      <c r="K11" s="9">
        <f t="shared" ref="K11:K12" si="1">J11/I11</f>
        <v>0.17230013280212458</v>
      </c>
      <c r="L11" s="7">
        <f t="shared" ref="L11:L12" si="2">((D11/H11)*(SUM(E11:G11)))</f>
        <v>753000</v>
      </c>
      <c r="M11" s="7">
        <f t="shared" ref="M11:M12" si="3">L11/D11</f>
        <v>15060</v>
      </c>
      <c r="N11" s="7">
        <f t="shared" ref="N11:N14" si="4">ROUND(M11,2)</f>
        <v>15060</v>
      </c>
      <c r="O11" s="7">
        <f t="shared" ref="O11:O12" si="5">N11*D11</f>
        <v>753000</v>
      </c>
    </row>
    <row r="12" spans="1:1023" ht="49.15" customHeight="1" x14ac:dyDescent="0.25">
      <c r="A12" s="4">
        <v>2</v>
      </c>
      <c r="B12" s="29" t="s">
        <v>27</v>
      </c>
      <c r="C12" s="20" t="s">
        <v>19</v>
      </c>
      <c r="D12" s="21">
        <v>10</v>
      </c>
      <c r="E12" s="19">
        <v>28700</v>
      </c>
      <c r="F12" s="5">
        <v>23754.99</v>
      </c>
      <c r="G12" s="5">
        <v>33645.01</v>
      </c>
      <c r="H12" s="6">
        <v>3</v>
      </c>
      <c r="I12" s="7">
        <f t="shared" ref="I12" si="6">AVERAGE(E12:G12)</f>
        <v>28700</v>
      </c>
      <c r="J12" s="8">
        <f t="shared" si="0"/>
        <v>4945.010000000023</v>
      </c>
      <c r="K12" s="9">
        <f t="shared" si="1"/>
        <v>0.17230000000000081</v>
      </c>
      <c r="L12" s="7">
        <f t="shared" si="2"/>
        <v>287000</v>
      </c>
      <c r="M12" s="7">
        <f t="shared" si="3"/>
        <v>28700</v>
      </c>
      <c r="N12" s="7">
        <f t="shared" si="4"/>
        <v>28700</v>
      </c>
      <c r="O12" s="7">
        <f t="shared" si="5"/>
        <v>287000</v>
      </c>
    </row>
    <row r="13" spans="1:1023" ht="49.15" customHeight="1" x14ac:dyDescent="0.25">
      <c r="A13" s="4">
        <v>3</v>
      </c>
      <c r="B13" s="29" t="s">
        <v>28</v>
      </c>
      <c r="C13" s="20" t="s">
        <v>19</v>
      </c>
      <c r="D13" s="21">
        <v>10</v>
      </c>
      <c r="E13" s="19">
        <v>17850</v>
      </c>
      <c r="F13" s="5">
        <v>14774.45</v>
      </c>
      <c r="G13" s="5">
        <v>20925.560000000001</v>
      </c>
      <c r="H13" s="6">
        <v>3</v>
      </c>
      <c r="I13" s="7">
        <f t="shared" ref="I13:I14" si="7">AVERAGE(E13:G13)</f>
        <v>17850.003333333334</v>
      </c>
      <c r="J13" s="8">
        <f t="shared" ref="J13:J14" si="8">STDEV(E13:G13)</f>
        <v>3075.5550000013568</v>
      </c>
      <c r="K13" s="9">
        <f t="shared" ref="K13:K14" si="9">J13/I13</f>
        <v>0.17229996782454512</v>
      </c>
      <c r="L13" s="7">
        <f t="shared" ref="L13:L14" si="10">((D13/H13)*(SUM(E13:G13)))</f>
        <v>178500.03333333335</v>
      </c>
      <c r="M13" s="7">
        <f t="shared" ref="M13:M14" si="11">L13/D13</f>
        <v>17850.003333333334</v>
      </c>
      <c r="N13" s="7">
        <f t="shared" si="4"/>
        <v>17850</v>
      </c>
      <c r="O13" s="7">
        <f t="shared" ref="O13:O14" si="12">N13*D13</f>
        <v>178500</v>
      </c>
    </row>
    <row r="14" spans="1:1023" ht="49.15" customHeight="1" x14ac:dyDescent="0.25">
      <c r="A14" s="4">
        <v>4</v>
      </c>
      <c r="B14" s="29" t="s">
        <v>29</v>
      </c>
      <c r="C14" s="20" t="s">
        <v>19</v>
      </c>
      <c r="D14" s="21">
        <v>10</v>
      </c>
      <c r="E14" s="19">
        <v>10100</v>
      </c>
      <c r="F14" s="5">
        <v>8359.77</v>
      </c>
      <c r="G14" s="5">
        <v>11840.23</v>
      </c>
      <c r="H14" s="6">
        <v>3</v>
      </c>
      <c r="I14" s="7">
        <f t="shared" si="7"/>
        <v>10100</v>
      </c>
      <c r="J14" s="8">
        <f t="shared" si="8"/>
        <v>1740.2299999999977</v>
      </c>
      <c r="K14" s="9">
        <f t="shared" si="9"/>
        <v>0.17229999999999979</v>
      </c>
      <c r="L14" s="7">
        <f t="shared" si="10"/>
        <v>101000</v>
      </c>
      <c r="M14" s="7">
        <f t="shared" si="11"/>
        <v>10100</v>
      </c>
      <c r="N14" s="7">
        <f t="shared" si="4"/>
        <v>10100</v>
      </c>
      <c r="O14" s="7">
        <f t="shared" si="12"/>
        <v>101000</v>
      </c>
    </row>
    <row r="15" spans="1:1023" ht="49.15" customHeight="1" x14ac:dyDescent="0.25">
      <c r="A15" s="4">
        <v>5</v>
      </c>
      <c r="B15" s="29" t="s">
        <v>30</v>
      </c>
      <c r="C15" s="20" t="s">
        <v>19</v>
      </c>
      <c r="D15" s="21">
        <v>10</v>
      </c>
      <c r="E15" s="19">
        <v>12425</v>
      </c>
      <c r="F15" s="5">
        <v>10284.17</v>
      </c>
      <c r="G15" s="5">
        <v>14565.83</v>
      </c>
      <c r="H15" s="6">
        <v>3</v>
      </c>
      <c r="I15" s="7">
        <f t="shared" ref="I15:I16" si="13">AVERAGE(E15:G15)</f>
        <v>12425</v>
      </c>
      <c r="J15" s="8">
        <f t="shared" ref="J15:J16" si="14">STDEV(E15:G15)</f>
        <v>2140.83</v>
      </c>
      <c r="K15" s="9">
        <f t="shared" ref="K15:K16" si="15">J15/I15</f>
        <v>0.17230020120724346</v>
      </c>
      <c r="L15" s="7">
        <f t="shared" ref="L15:L16" si="16">((D15/H15)*(SUM(E15:G15)))</f>
        <v>124250</v>
      </c>
      <c r="M15" s="7">
        <f t="shared" ref="M15:M16" si="17">L15/D15</f>
        <v>12425</v>
      </c>
      <c r="N15" s="7">
        <f t="shared" ref="N15:N16" si="18">ROUND(M15,2)</f>
        <v>12425</v>
      </c>
      <c r="O15" s="7">
        <f t="shared" ref="O15:O16" si="19">N15*D15</f>
        <v>124250</v>
      </c>
    </row>
    <row r="16" spans="1:1023" ht="49.15" customHeight="1" x14ac:dyDescent="0.25">
      <c r="A16" s="4">
        <v>6</v>
      </c>
      <c r="B16" s="29" t="s">
        <v>27</v>
      </c>
      <c r="C16" s="20" t="s">
        <v>19</v>
      </c>
      <c r="D16" s="21">
        <v>5</v>
      </c>
      <c r="E16" s="19">
        <v>26300</v>
      </c>
      <c r="F16" s="5">
        <v>21768.51</v>
      </c>
      <c r="G16" s="5">
        <v>30831.49</v>
      </c>
      <c r="H16" s="6">
        <v>3</v>
      </c>
      <c r="I16" s="7">
        <f t="shared" si="13"/>
        <v>26300</v>
      </c>
      <c r="J16" s="8">
        <f t="shared" si="14"/>
        <v>4531.4900000000025</v>
      </c>
      <c r="K16" s="9">
        <f t="shared" si="15"/>
        <v>0.17230000000000009</v>
      </c>
      <c r="L16" s="7">
        <f t="shared" si="16"/>
        <v>131500</v>
      </c>
      <c r="M16" s="7">
        <f t="shared" si="17"/>
        <v>26300</v>
      </c>
      <c r="N16" s="7">
        <f t="shared" si="18"/>
        <v>26300</v>
      </c>
      <c r="O16" s="7">
        <f t="shared" si="19"/>
        <v>131500</v>
      </c>
    </row>
    <row r="17" spans="1:1023" x14ac:dyDescent="0.25">
      <c r="A17" s="37" t="s">
        <v>20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10">
        <f>SUM(O11:O16)</f>
        <v>1575250</v>
      </c>
    </row>
    <row r="18" spans="1:1023" ht="21.95" customHeight="1" x14ac:dyDescent="0.25">
      <c r="A18" s="33" t="s">
        <v>21</v>
      </c>
      <c r="B18" s="33"/>
      <c r="C18" s="33"/>
      <c r="D18" s="33"/>
      <c r="E18" s="33"/>
      <c r="F18" s="33"/>
      <c r="G18" s="33"/>
      <c r="H18" s="33"/>
      <c r="I18" s="11">
        <f>O17</f>
        <v>1575250</v>
      </c>
      <c r="J18" s="12" t="s">
        <v>22</v>
      </c>
      <c r="K18" s="12"/>
      <c r="L18" s="12"/>
      <c r="M18" s="12"/>
      <c r="N18" s="12"/>
      <c r="O18" s="13"/>
    </row>
    <row r="19" spans="1:1023" s="14" customFormat="1" ht="20.25" customHeight="1" x14ac:dyDescent="0.2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AMG19" s="2"/>
      <c r="AMH19" s="2"/>
      <c r="AMI19" s="2"/>
    </row>
    <row r="20" spans="1:1023" s="15" customFormat="1" ht="81.75" customHeight="1" x14ac:dyDescent="0.2">
      <c r="A20" s="35" t="s">
        <v>24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AMG20" s="2"/>
      <c r="AMH20" s="2"/>
      <c r="AMI20" s="2"/>
    </row>
    <row r="21" spans="1:1023" s="14" customFormat="1" ht="25.15" customHeight="1" x14ac:dyDescent="0.2">
      <c r="A21" s="36"/>
      <c r="B21" s="36"/>
      <c r="C21" s="36" t="s">
        <v>35</v>
      </c>
      <c r="D21" s="36"/>
      <c r="E21" s="36"/>
      <c r="F21" s="36"/>
      <c r="G21" s="36"/>
      <c r="H21" s="36"/>
      <c r="I21" s="36"/>
      <c r="J21" s="16"/>
      <c r="K21" s="16"/>
      <c r="L21" s="16"/>
      <c r="M21" s="16"/>
      <c r="N21" s="16"/>
      <c r="O21" s="16"/>
      <c r="AMG21" s="2"/>
      <c r="AMH21" s="2"/>
      <c r="AMI21" s="2"/>
    </row>
    <row r="22" spans="1:1023" x14ac:dyDescent="0.25">
      <c r="A22" s="32"/>
      <c r="B22" s="32"/>
      <c r="D22" s="17"/>
      <c r="E22" s="17"/>
      <c r="F22" s="17"/>
      <c r="G22" s="17"/>
      <c r="H22" s="17"/>
      <c r="J22" s="32"/>
      <c r="K22" s="32"/>
    </row>
    <row r="23" spans="1:1023" s="18" customFormat="1" ht="15.75" customHeight="1" x14ac:dyDescent="0.2">
      <c r="A23" s="47" t="s">
        <v>36</v>
      </c>
      <c r="B23" s="47"/>
      <c r="C23" s="47"/>
      <c r="D23" s="47"/>
      <c r="E23" s="47"/>
      <c r="F23" s="47"/>
      <c r="G23" s="47"/>
      <c r="H23" s="47"/>
      <c r="I23" s="47"/>
      <c r="AMG23" s="2"/>
      <c r="AMH23" s="2"/>
      <c r="AMI23" s="2"/>
    </row>
    <row r="24" spans="1:1023" s="18" customFormat="1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AMG24" s="2"/>
      <c r="AMH24" s="2"/>
      <c r="AMI24" s="2"/>
    </row>
    <row r="26" spans="1:1023" s="18" customFormat="1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AMG26" s="2"/>
      <c r="AMH26" s="2"/>
      <c r="AMI26" s="2"/>
    </row>
  </sheetData>
  <autoFilter ref="A10:AMI21" xr:uid="{00000000-0001-0000-0000-000000000000}"/>
  <mergeCells count="23">
    <mergeCell ref="L9:O9"/>
    <mergeCell ref="A23:I23"/>
    <mergeCell ref="A9:A10"/>
    <mergeCell ref="B9:B10"/>
    <mergeCell ref="C9:C10"/>
    <mergeCell ref="D9:D10"/>
    <mergeCell ref="E9:H9"/>
    <mergeCell ref="L2:O2"/>
    <mergeCell ref="A22:B22"/>
    <mergeCell ref="J22:K22"/>
    <mergeCell ref="A18:H18"/>
    <mergeCell ref="A19:O19"/>
    <mergeCell ref="A20:O20"/>
    <mergeCell ref="A21:B21"/>
    <mergeCell ref="C21:I21"/>
    <mergeCell ref="A17:N17"/>
    <mergeCell ref="A4:O4"/>
    <mergeCell ref="A6:B6"/>
    <mergeCell ref="C6:O6"/>
    <mergeCell ref="A7:B7"/>
    <mergeCell ref="C7:O7"/>
    <mergeCell ref="A8:O8"/>
    <mergeCell ref="I9:K9"/>
  </mergeCells>
  <pageMargins left="0.19685039370078741" right="0.19685039370078741" top="0.19685039370078741" bottom="0.19685039370078741" header="0.11811023622047245" footer="0.11811023622047245"/>
  <pageSetup paperSize="9" scale="54" firstPageNumber="0" fitToWidth="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2026-03-04T08:58:11Z</cp:lastPrinted>
  <dcterms:created xsi:type="dcterms:W3CDTF">2006-09-16T00:00:00Z</dcterms:created>
  <dcterms:modified xsi:type="dcterms:W3CDTF">2026-03-04T08:58:13Z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